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mili\OneDrive\Desktop\"/>
    </mc:Choice>
  </mc:AlternateContent>
  <xr:revisionPtr revIDLastSave="0" documentId="13_ncr:1_{DE12FB80-1B79-45DE-ACA7-AB546CC1D46A}" xr6:coauthVersionLast="47" xr6:coauthVersionMax="47" xr10:uidLastSave="{00000000-0000-0000-0000-000000000000}"/>
  <bookViews>
    <workbookView xWindow="14295" yWindow="0" windowWidth="14610" windowHeight="15585" xr2:uid="{4B8F0AB1-22F8-4495-81E1-46297564CD3B}"/>
  </bookViews>
  <sheets>
    <sheet name="I HCD mayo" sheetId="2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" i="2" l="1"/>
  <c r="D8" i="2"/>
  <c r="D9" i="2"/>
  <c r="I9" i="2"/>
  <c r="I16" i="2" s="1"/>
  <c r="K16" i="2" s="1"/>
  <c r="K21" i="2" s="1"/>
  <c r="N9" i="2"/>
  <c r="D10" i="2"/>
  <c r="I10" i="2"/>
  <c r="D11" i="2"/>
  <c r="D12" i="2"/>
  <c r="I12" i="2"/>
  <c r="D13" i="2"/>
  <c r="I13" i="2"/>
  <c r="D14" i="2"/>
  <c r="I14" i="2"/>
  <c r="D15" i="2"/>
  <c r="D16" i="2"/>
  <c r="D17" i="2"/>
  <c r="D18" i="2"/>
  <c r="D19" i="2"/>
  <c r="K19" i="2"/>
  <c r="D20" i="2"/>
  <c r="K20" i="2"/>
  <c r="D21" i="2"/>
  <c r="D22" i="2"/>
  <c r="D23" i="2"/>
  <c r="I23" i="2"/>
  <c r="D24" i="2"/>
  <c r="D25" i="2"/>
  <c r="D26" i="2"/>
  <c r="D27" i="2"/>
  <c r="D29" i="2"/>
  <c r="D30" i="2"/>
  <c r="D31" i="2"/>
  <c r="D32" i="2"/>
  <c r="D34" i="2"/>
  <c r="I34" i="2"/>
  <c r="I36" i="2" s="1"/>
  <c r="K36" i="2" s="1"/>
  <c r="D35" i="2"/>
  <c r="D36" i="2"/>
  <c r="D37" i="2"/>
  <c r="D38" i="2"/>
  <c r="D39" i="2"/>
  <c r="D40" i="2"/>
  <c r="E40" i="2" s="1"/>
  <c r="E44" i="2" s="1"/>
  <c r="E42" i="2"/>
  <c r="K44" i="2" l="1"/>
  <c r="G46" i="2"/>
  <c r="N10" i="2"/>
</calcChain>
</file>

<file path=xl/sharedStrings.xml><?xml version="1.0" encoding="utf-8"?>
<sst xmlns="http://schemas.openxmlformats.org/spreadsheetml/2006/main" count="70" uniqueCount="69">
  <si>
    <t>TOTAL EGRESOS MAS DISPONIBILIDADES</t>
  </si>
  <si>
    <t>TOTAL INGRESOS MAS DISPONIBILIDAD ANTERIOR</t>
  </si>
  <si>
    <t>INGRESOS EXTRAPRESUPUESTARIOS</t>
  </si>
  <si>
    <t>SUMA INGRESOS PRESUPUESTARIOS</t>
  </si>
  <si>
    <t>Rec. Adj Programa Diez y Veinte Viviendas</t>
  </si>
  <si>
    <t>Recupero Adjudicatarios Viviendas</t>
  </si>
  <si>
    <t>Aporte No reintegrable Gob. Nacional</t>
  </si>
  <si>
    <t>TOTAL DISPONIBILIDADES</t>
  </si>
  <si>
    <t>Coparticipacion Nacional</t>
  </si>
  <si>
    <t>NACION Plazo Fijo</t>
  </si>
  <si>
    <t>Coparticipacion Provincial</t>
  </si>
  <si>
    <t>N. BERSA Plazo Fijo</t>
  </si>
  <si>
    <t>Aporte No reintegrable Gob. Pcial.</t>
  </si>
  <si>
    <t>B. NACION C/C 16928</t>
  </si>
  <si>
    <t xml:space="preserve">Disponibilidad Ejercicio anterior </t>
  </si>
  <si>
    <t>B. NACION C/C 162/07</t>
  </si>
  <si>
    <t>Ingresos Financieros</t>
  </si>
  <si>
    <t>B. NACION C/C 51/88</t>
  </si>
  <si>
    <t>Otros Ingresos Municipales</t>
  </si>
  <si>
    <t>N. BERSA C/C CON AFECTACION 456/2</t>
  </si>
  <si>
    <t>Tasa alumbrado Enersa</t>
  </si>
  <si>
    <t>B. NACION C/C 25/73</t>
  </si>
  <si>
    <t>Compensación ENERSA</t>
  </si>
  <si>
    <t>N. BERSA C/C CON AFECTACION 841/0</t>
  </si>
  <si>
    <t>Régimen de Regularización y Fac. de pago 2000</t>
  </si>
  <si>
    <t>N. BERSA C/C SIN AFECTACION 839/7</t>
  </si>
  <si>
    <t>Servicios Sanitarios transferidos - Recursos Varios</t>
  </si>
  <si>
    <t>FONDO PARA CAMBIO</t>
  </si>
  <si>
    <t>Servicios Sanitarios transferidos - Tasas Atrasadas</t>
  </si>
  <si>
    <t>FONDO FIJO</t>
  </si>
  <si>
    <t>Servicios Sanitarios transferidos - Tasas Corrientes</t>
  </si>
  <si>
    <t>CAJA CENTRAL</t>
  </si>
  <si>
    <t>Recupero Pavimento Hº Aº</t>
  </si>
  <si>
    <t>SALDOS AL</t>
  </si>
  <si>
    <t xml:space="preserve">MAS: </t>
  </si>
  <si>
    <t>Servicios Sanitarios</t>
  </si>
  <si>
    <t>Registro de Títulos</t>
  </si>
  <si>
    <t>TOTAL EGRESOS</t>
  </si>
  <si>
    <t>Multas.</t>
  </si>
  <si>
    <t>DEUDA PAGADA</t>
  </si>
  <si>
    <t>Recargos por Mora.</t>
  </si>
  <si>
    <t>EGRESOS EXTRAPRESUPUESTARIOS</t>
  </si>
  <si>
    <t>Deudores por Tasas y Derechos Varios</t>
  </si>
  <si>
    <t>Fondo Municipal, Promoción y Asist. a la Com.</t>
  </si>
  <si>
    <t>Papel Sellado, Legalizaciones y Protestos</t>
  </si>
  <si>
    <t>SUMA EGRESOS PRESUPUESTARIOS</t>
  </si>
  <si>
    <t>Recupero Polideportivo Municipal</t>
  </si>
  <si>
    <t>AMORTIZACION DEUDA</t>
  </si>
  <si>
    <t>Instalaciones y Equipos</t>
  </si>
  <si>
    <t>TRABAJOS PUBLICOS</t>
  </si>
  <si>
    <t>Derechos Ventas Ambulantes</t>
  </si>
  <si>
    <t>BIENES DE CAPITAL</t>
  </si>
  <si>
    <t>Espectáculos Públicos, Rifas y Diversiones</t>
  </si>
  <si>
    <t>TRANSFERENCIAS</t>
  </si>
  <si>
    <t>Ocupación Vía Pública</t>
  </si>
  <si>
    <t>INTERESES Y GTO DEUDA</t>
  </si>
  <si>
    <t>Cementerio</t>
  </si>
  <si>
    <t>BS. CONSUMO Y SERVICIOS</t>
  </si>
  <si>
    <t>Salud Pública Municipal</t>
  </si>
  <si>
    <t>PERSONAL</t>
  </si>
  <si>
    <t>Tasa por Inspección, Higiene, Prof. Y Seg. Púb.</t>
  </si>
  <si>
    <t>Tasa General Inmobiliaria</t>
  </si>
  <si>
    <t>INGRESOS PRESUPUESTARIOS</t>
  </si>
  <si>
    <t>MAS</t>
  </si>
  <si>
    <t>EGRESOS PRESUPUESTARIOS</t>
  </si>
  <si>
    <t xml:space="preserve">DISPONIBILIDADES AL </t>
  </si>
  <si>
    <t>ESTADO DE CAJA Y TESORERIA AL</t>
  </si>
  <si>
    <t>MAYO 2026</t>
  </si>
  <si>
    <t>MUNICIPALIDAD DE LUCAS GONZALEZ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</si>
</sst>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€_-;\-* #,##0.00\ _€_-;_-* &quot;-&quot;??\ _€_-;_-@_-"/>
    <numFmt numFmtId="165" formatCode="_ * #,##0.00_ ;_ * \-#,##0.00_ ;_ * &quot;-&quot;??_ ;_ @_ "/>
    <numFmt numFmtId="166" formatCode="_-* #,##0.0000_-;\-* #,##0.0000_-;_-* &quot;-&quot;??_-;_-@_-"/>
  </numFmts>
  <fonts count="4" x14ac:knownFonts="1">
    <font>
      <sz val="11"/>
      <color theme="1"/>
      <name val="Calibri"/>
      <family val="2"/>
      <scheme val="minor"/>
    </font>
    <font>
      <sz val="10"/>
      <name val="Arial"/>
    </font>
    <font>
      <sz val="9"/>
      <name val="Arial"/>
      <family val="2"/>
    </font>
    <font>
      <u/>
      <sz val="9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1" fillId="0" borderId="0" xfId="1"/>
    <xf numFmtId="164" fontId="1" fillId="0" borderId="0" xfId="1" applyNumberFormat="1"/>
    <xf numFmtId="16" fontId="1" fillId="0" borderId="0" xfId="1" applyNumberFormat="1"/>
    <xf numFmtId="4" fontId="1" fillId="0" borderId="0" xfId="1" applyNumberFormat="1"/>
    <xf numFmtId="0" fontId="2" fillId="0" borderId="0" xfId="1" applyFont="1"/>
    <xf numFmtId="4" fontId="2" fillId="0" borderId="1" xfId="1" applyNumberFormat="1" applyFont="1" applyBorder="1"/>
    <xf numFmtId="165" fontId="2" fillId="0" borderId="0" xfId="1" applyNumberFormat="1" applyFont="1"/>
    <xf numFmtId="4" fontId="2" fillId="0" borderId="2" xfId="1" applyNumberFormat="1" applyFont="1" applyBorder="1"/>
    <xf numFmtId="4" fontId="2" fillId="0" borderId="0" xfId="1" applyNumberFormat="1" applyFont="1"/>
    <xf numFmtId="0" fontId="2" fillId="0" borderId="2" xfId="1" applyFont="1" applyBorder="1"/>
    <xf numFmtId="4" fontId="2" fillId="0" borderId="3" xfId="1" applyNumberFormat="1" applyFont="1" applyBorder="1"/>
    <xf numFmtId="0" fontId="2" fillId="0" borderId="3" xfId="1" applyFont="1" applyBorder="1"/>
    <xf numFmtId="14" fontId="3" fillId="0" borderId="0" xfId="1" applyNumberFormat="1" applyFont="1"/>
    <xf numFmtId="0" fontId="3" fillId="0" borderId="0" xfId="1" applyFont="1"/>
    <xf numFmtId="14" fontId="2" fillId="0" borderId="0" xfId="1" applyNumberFormat="1" applyFont="1"/>
    <xf numFmtId="166" fontId="1" fillId="0" borderId="0" xfId="1" applyNumberFormat="1"/>
    <xf numFmtId="49" fontId="2" fillId="0" borderId="0" xfId="1" applyNumberFormat="1" applyFont="1" applyAlignment="1">
      <alignment horizontal="right"/>
    </xf>
  </cellXfs>
  <cellStyles count="2">
    <cellStyle name="Normal" xfId="0" builtinId="0"/>
    <cellStyle name="Normal 2" xfId="1" xr:uid="{D6D7C430-0E43-4A19-82E9-882DD014FF5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HERNAN%20DOCUMENTOS\Ejec%20presup%202026\Pres%202026%20con%20TRIBUNAL%20-%20MAY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rd compra"/>
      <sheetName val="Presupuesto 26"/>
      <sheetName val="Proveedores"/>
      <sheetName val="VIVIENDAS"/>
      <sheetName val="ord pago"/>
      <sheetName val="I HCD enero"/>
      <sheetName val="I HCD febrero"/>
      <sheetName val="I HCD marzo"/>
      <sheetName val="I HCD abril"/>
      <sheetName val="I HCD mayo"/>
      <sheetName val="I HCD junio"/>
      <sheetName val="I HCD julio"/>
      <sheetName val="I HCD agosto"/>
      <sheetName val="I HCD septiembre"/>
      <sheetName val="I HCD octubre"/>
      <sheetName val="I HCD noviembre"/>
      <sheetName val="I HCD diciembre"/>
      <sheetName val="INGRESOS"/>
      <sheetName val="I HCD ene a dic"/>
      <sheetName val="ING OF VITUAL"/>
      <sheetName val="Calc Rec"/>
      <sheetName val="Pres Gastos"/>
      <sheetName val="f 18 an fin"/>
      <sheetName val="f 18 det rdo"/>
      <sheetName val="F 2 1 2025"/>
      <sheetName val="F 2 2 2025"/>
      <sheetName val="Anexo (IV)25"/>
      <sheetName val="f 12 Est Saldos"/>
      <sheetName val="Anexo (V)25"/>
      <sheetName val="Hoja2"/>
      <sheetName val="Anexo(VI)25"/>
      <sheetName val="cont fin 25"/>
    </sheetNames>
    <sheetDataSet>
      <sheetData sheetId="0"/>
      <sheetData sheetId="1"/>
      <sheetData sheetId="2"/>
      <sheetData sheetId="3"/>
      <sheetData sheetId="4">
        <row r="1272">
          <cell r="I1272">
            <v>170822254.22</v>
          </cell>
        </row>
        <row r="1302">
          <cell r="I1302">
            <v>107771907.68000001</v>
          </cell>
        </row>
        <row r="1311">
          <cell r="I1311">
            <v>14259824.900000002</v>
          </cell>
        </row>
        <row r="1323">
          <cell r="I1323">
            <v>2952185.17</v>
          </cell>
        </row>
        <row r="1339">
          <cell r="I1339">
            <v>145564207.31999999</v>
          </cell>
        </row>
        <row r="1341">
          <cell r="I1341">
            <v>0</v>
          </cell>
        </row>
        <row r="1342">
          <cell r="I1342">
            <v>33080048.609999992</v>
          </cell>
        </row>
      </sheetData>
      <sheetData sheetId="5"/>
      <sheetData sheetId="6"/>
      <sheetData sheetId="7"/>
      <sheetData sheetId="8">
        <row r="36">
          <cell r="I36">
            <v>1039365619.562929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16">
          <cell r="K16">
            <v>9357286.2599999998</v>
          </cell>
        </row>
        <row r="17">
          <cell r="K17">
            <v>8325444.1000000006</v>
          </cell>
        </row>
        <row r="19">
          <cell r="K19">
            <v>1107150</v>
          </cell>
        </row>
        <row r="21">
          <cell r="K21">
            <v>0</v>
          </cell>
        </row>
        <row r="22">
          <cell r="K22">
            <v>116500</v>
          </cell>
        </row>
        <row r="23">
          <cell r="K23">
            <v>66990</v>
          </cell>
        </row>
        <row r="25">
          <cell r="K25">
            <v>2293437</v>
          </cell>
        </row>
        <row r="26">
          <cell r="K26">
            <v>2020828.57</v>
          </cell>
        </row>
        <row r="27">
          <cell r="K27">
            <v>3387277.1700000004</v>
          </cell>
        </row>
        <row r="28">
          <cell r="K28">
            <v>219879.49</v>
          </cell>
        </row>
        <row r="29">
          <cell r="K29">
            <v>916950</v>
          </cell>
        </row>
        <row r="30">
          <cell r="K30">
            <v>579020</v>
          </cell>
        </row>
        <row r="32">
          <cell r="K32">
            <v>1063495.27</v>
          </cell>
        </row>
        <row r="33">
          <cell r="K33">
            <v>1607166.96</v>
          </cell>
        </row>
        <row r="34">
          <cell r="K34">
            <v>542632.06000000006</v>
          </cell>
        </row>
        <row r="35">
          <cell r="K35">
            <v>4870595.5</v>
          </cell>
        </row>
        <row r="39">
          <cell r="K39">
            <v>10904782.51</v>
          </cell>
        </row>
        <row r="40">
          <cell r="K40">
            <v>16348234.93</v>
          </cell>
        </row>
        <row r="41">
          <cell r="K41">
            <v>1341400</v>
          </cell>
        </row>
        <row r="42">
          <cell r="K42">
            <v>11356164.380000001</v>
          </cell>
        </row>
        <row r="50">
          <cell r="K50">
            <v>76017394.039999992</v>
          </cell>
        </row>
        <row r="53">
          <cell r="K53">
            <v>4450000</v>
          </cell>
        </row>
        <row r="59">
          <cell r="K59">
            <v>245279654.34999996</v>
          </cell>
        </row>
        <row r="63">
          <cell r="K63">
            <v>0</v>
          </cell>
        </row>
        <row r="70">
          <cell r="K70">
            <v>44696.520000000004</v>
          </cell>
        </row>
        <row r="99">
          <cell r="K99">
            <v>37216494.329999998</v>
          </cell>
        </row>
      </sheetData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A7A9A4-8B3E-4C21-A712-3A4F6AC821F7}">
  <dimension ref="A1:N67"/>
  <sheetViews>
    <sheetView tabSelected="1" workbookViewId="0">
      <selection activeCell="I46" sqref="I46"/>
    </sheetView>
  </sheetViews>
  <sheetFormatPr baseColWidth="10" defaultRowHeight="12.75" x14ac:dyDescent="0.2"/>
  <cols>
    <col min="1" max="1" width="20.5703125" style="1" customWidth="1"/>
    <col min="2" max="2" width="11.42578125" style="1"/>
    <col min="3" max="3" width="10.42578125" style="1" customWidth="1"/>
    <col min="4" max="4" width="14.140625" style="1" bestFit="1" customWidth="1"/>
    <col min="5" max="5" width="14.7109375" style="1" customWidth="1"/>
    <col min="6" max="6" width="1.42578125" style="1" customWidth="1"/>
    <col min="7" max="7" width="24.42578125" style="1" customWidth="1"/>
    <col min="8" max="8" width="10.42578125" style="1" customWidth="1"/>
    <col min="9" max="9" width="16.5703125" style="1" bestFit="1" customWidth="1"/>
    <col min="10" max="10" width="6.85546875" style="1" customWidth="1"/>
    <col min="11" max="11" width="14.7109375" style="1" bestFit="1" customWidth="1"/>
    <col min="12" max="12" width="13.28515625" style="1" bestFit="1" customWidth="1"/>
    <col min="13" max="16384" width="11.42578125" style="1"/>
  </cols>
  <sheetData>
    <row r="1" spans="1:14" x14ac:dyDescent="0.2">
      <c r="A1" s="5" t="s">
        <v>68</v>
      </c>
      <c r="B1" s="5"/>
      <c r="C1" s="5"/>
      <c r="D1" s="5"/>
      <c r="E1" s="5"/>
      <c r="F1" s="5"/>
      <c r="G1" s="5"/>
      <c r="H1" s="5"/>
      <c r="I1" s="5"/>
      <c r="J1" s="5"/>
      <c r="K1" s="17" t="s">
        <v>67</v>
      </c>
    </row>
    <row r="2" spans="1:14" x14ac:dyDescent="0.2">
      <c r="A2" s="5" t="s">
        <v>66</v>
      </c>
      <c r="B2" s="5"/>
      <c r="C2" s="5"/>
      <c r="D2" s="15">
        <v>46173</v>
      </c>
      <c r="E2" s="5"/>
      <c r="F2" s="5"/>
      <c r="G2" s="5"/>
      <c r="H2" s="5"/>
      <c r="I2" s="5"/>
      <c r="J2" s="5"/>
      <c r="K2" s="5"/>
    </row>
    <row r="3" spans="1:14" x14ac:dyDescent="0.2">
      <c r="A3" s="5"/>
      <c r="B3" s="5"/>
      <c r="C3" s="5"/>
      <c r="D3" s="5"/>
      <c r="E3" s="5"/>
      <c r="F3" s="5"/>
      <c r="G3" s="5"/>
      <c r="H3" s="5"/>
      <c r="I3" s="5"/>
      <c r="J3" s="5"/>
      <c r="K3" s="5"/>
    </row>
    <row r="4" spans="1:14" x14ac:dyDescent="0.2">
      <c r="A4" s="14" t="s">
        <v>65</v>
      </c>
      <c r="B4" s="5"/>
      <c r="C4" s="15">
        <v>46143</v>
      </c>
      <c r="D4" s="9"/>
      <c r="E4" s="9">
        <f>+'[1]I HCD abril'!I36</f>
        <v>1039365619.562929</v>
      </c>
      <c r="F4" s="5"/>
      <c r="G4" s="14" t="s">
        <v>64</v>
      </c>
      <c r="H4" s="5"/>
      <c r="I4" s="5"/>
      <c r="J4" s="5"/>
      <c r="K4" s="5"/>
    </row>
    <row r="5" spans="1:14" x14ac:dyDescent="0.2">
      <c r="A5" s="5"/>
      <c r="B5" s="5"/>
      <c r="C5" s="15"/>
      <c r="D5" s="9"/>
      <c r="E5" s="9"/>
      <c r="F5" s="5"/>
      <c r="G5" s="5"/>
      <c r="H5" s="5"/>
      <c r="I5" s="5"/>
      <c r="J5" s="5"/>
      <c r="K5" s="5"/>
    </row>
    <row r="6" spans="1:14" x14ac:dyDescent="0.2">
      <c r="A6" s="14" t="s">
        <v>63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4" x14ac:dyDescent="0.2">
      <c r="A7" s="14" t="s">
        <v>62</v>
      </c>
      <c r="B7" s="5"/>
      <c r="C7" s="5"/>
      <c r="D7" s="5"/>
      <c r="E7" s="5"/>
      <c r="F7" s="5"/>
      <c r="G7" s="5"/>
      <c r="H7" s="5"/>
      <c r="I7" s="5"/>
      <c r="J7" s="5"/>
      <c r="K7" s="5"/>
    </row>
    <row r="8" spans="1:14" x14ac:dyDescent="0.2">
      <c r="A8" s="5" t="s">
        <v>61</v>
      </c>
      <c r="B8" s="5"/>
      <c r="C8" s="5"/>
      <c r="D8" s="7">
        <f>[1]INGRESOS!K16</f>
        <v>9357286.2599999998</v>
      </c>
      <c r="E8" s="9"/>
      <c r="F8" s="9"/>
      <c r="G8" s="5"/>
      <c r="H8" s="5"/>
      <c r="I8" s="5"/>
      <c r="J8" s="9"/>
      <c r="K8" s="5"/>
    </row>
    <row r="9" spans="1:14" x14ac:dyDescent="0.2">
      <c r="A9" s="5" t="s">
        <v>60</v>
      </c>
      <c r="B9" s="5"/>
      <c r="C9" s="5"/>
      <c r="D9" s="7">
        <f>[1]INGRESOS!K17</f>
        <v>8325444.1000000006</v>
      </c>
      <c r="E9" s="5"/>
      <c r="F9" s="7"/>
      <c r="G9" s="5" t="s">
        <v>59</v>
      </c>
      <c r="H9" s="5"/>
      <c r="I9" s="9">
        <f>+'[1]ord pago'!I1272</f>
        <v>170822254.22</v>
      </c>
      <c r="J9" s="5"/>
      <c r="K9" s="9"/>
      <c r="N9" s="16">
        <f>(I9/(D35+D36))*100</f>
        <v>53.166456111557814</v>
      </c>
    </row>
    <row r="10" spans="1:14" x14ac:dyDescent="0.2">
      <c r="A10" s="5" t="s">
        <v>58</v>
      </c>
      <c r="B10" s="5"/>
      <c r="C10" s="5"/>
      <c r="D10" s="7">
        <f>[1]INGRESOS!K18</f>
        <v>0</v>
      </c>
      <c r="E10" s="5"/>
      <c r="F10" s="5"/>
      <c r="G10" s="5" t="s">
        <v>57</v>
      </c>
      <c r="H10" s="5"/>
      <c r="I10" s="9">
        <f>+'[1]ord pago'!I1302</f>
        <v>107771907.68000001</v>
      </c>
      <c r="J10" s="5"/>
      <c r="K10" s="9"/>
      <c r="N10" s="16">
        <f>($I$9/(D40))*100</f>
        <v>42.470174829015072</v>
      </c>
    </row>
    <row r="11" spans="1:14" x14ac:dyDescent="0.2">
      <c r="A11" s="5" t="s">
        <v>56</v>
      </c>
      <c r="B11" s="5"/>
      <c r="C11" s="5"/>
      <c r="D11" s="7">
        <f>[1]INGRESOS!K19</f>
        <v>1107150</v>
      </c>
      <c r="E11" s="5"/>
      <c r="F11" s="7"/>
      <c r="G11" s="5" t="s">
        <v>55</v>
      </c>
      <c r="H11" s="5"/>
      <c r="I11" s="9">
        <v>0</v>
      </c>
      <c r="J11" s="5"/>
      <c r="K11" s="5"/>
    </row>
    <row r="12" spans="1:14" x14ac:dyDescent="0.2">
      <c r="A12" s="5" t="s">
        <v>54</v>
      </c>
      <c r="B12" s="5"/>
      <c r="C12" s="5"/>
      <c r="D12" s="7">
        <f>[1]INGRESOS!K20</f>
        <v>0</v>
      </c>
      <c r="E12" s="5"/>
      <c r="F12" s="5"/>
      <c r="G12" s="5" t="s">
        <v>53</v>
      </c>
      <c r="H12" s="5"/>
      <c r="I12" s="9">
        <f>+'[1]ord pago'!I1311</f>
        <v>14259824.900000002</v>
      </c>
      <c r="J12" s="5"/>
      <c r="K12" s="9"/>
    </row>
    <row r="13" spans="1:14" x14ac:dyDescent="0.2">
      <c r="A13" s="5" t="s">
        <v>52</v>
      </c>
      <c r="B13" s="5"/>
      <c r="C13" s="5"/>
      <c r="D13" s="7">
        <f>[1]INGRESOS!K21</f>
        <v>0</v>
      </c>
      <c r="E13" s="5"/>
      <c r="F13" s="7"/>
      <c r="G13" s="5" t="s">
        <v>51</v>
      </c>
      <c r="H13" s="5"/>
      <c r="I13" s="9">
        <f>+'[1]ord pago'!I1323</f>
        <v>2952185.17</v>
      </c>
      <c r="J13" s="5"/>
      <c r="K13" s="9"/>
    </row>
    <row r="14" spans="1:14" x14ac:dyDescent="0.2">
      <c r="A14" s="5" t="s">
        <v>50</v>
      </c>
      <c r="B14" s="5"/>
      <c r="C14" s="5"/>
      <c r="D14" s="7">
        <f>[1]INGRESOS!K22</f>
        <v>116500</v>
      </c>
      <c r="E14" s="5"/>
      <c r="F14" s="7"/>
      <c r="G14" s="5" t="s">
        <v>49</v>
      </c>
      <c r="H14" s="5"/>
      <c r="I14" s="9">
        <f>+'[1]ord pago'!I1339</f>
        <v>145564207.31999999</v>
      </c>
      <c r="J14" s="5"/>
      <c r="K14" s="9"/>
    </row>
    <row r="15" spans="1:14" x14ac:dyDescent="0.2">
      <c r="A15" s="5" t="s">
        <v>48</v>
      </c>
      <c r="B15" s="5"/>
      <c r="C15" s="5"/>
      <c r="D15" s="7">
        <f>[1]INGRESOS!K23</f>
        <v>66990</v>
      </c>
      <c r="E15" s="5"/>
      <c r="F15" s="5"/>
      <c r="G15" s="5" t="s">
        <v>47</v>
      </c>
      <c r="H15" s="5"/>
      <c r="I15" s="9"/>
      <c r="J15" s="5"/>
      <c r="K15" s="5"/>
    </row>
    <row r="16" spans="1:14" x14ac:dyDescent="0.2">
      <c r="A16" s="5" t="s">
        <v>46</v>
      </c>
      <c r="B16" s="5"/>
      <c r="C16" s="5"/>
      <c r="D16" s="7">
        <f>[1]INGRESOS!K24</f>
        <v>0</v>
      </c>
      <c r="E16" s="5"/>
      <c r="F16" s="7"/>
      <c r="G16" s="5" t="s">
        <v>45</v>
      </c>
      <c r="H16" s="5"/>
      <c r="I16" s="8">
        <f>SUM(I9:I15)</f>
        <v>441370379.28999996</v>
      </c>
      <c r="J16" s="10"/>
      <c r="K16" s="8">
        <f>I16</f>
        <v>441370379.28999996</v>
      </c>
    </row>
    <row r="17" spans="1:12" x14ac:dyDescent="0.2">
      <c r="A17" s="5" t="s">
        <v>44</v>
      </c>
      <c r="B17" s="5"/>
      <c r="C17" s="5"/>
      <c r="D17" s="7">
        <f>[1]INGRESOS!K25</f>
        <v>2293437</v>
      </c>
      <c r="E17" s="5"/>
      <c r="F17" s="7"/>
      <c r="G17" s="14"/>
      <c r="H17" s="5"/>
      <c r="I17" s="5"/>
      <c r="J17" s="5"/>
      <c r="K17" s="5"/>
    </row>
    <row r="18" spans="1:12" x14ac:dyDescent="0.2">
      <c r="A18" s="5" t="s">
        <v>43</v>
      </c>
      <c r="B18" s="5"/>
      <c r="C18" s="5"/>
      <c r="D18" s="7">
        <f>[1]INGRESOS!K26</f>
        <v>2020828.57</v>
      </c>
      <c r="E18" s="5"/>
      <c r="F18" s="7"/>
      <c r="G18" s="14" t="s">
        <v>34</v>
      </c>
      <c r="H18" s="15"/>
      <c r="I18" s="5"/>
      <c r="J18" s="5"/>
      <c r="K18" s="5"/>
    </row>
    <row r="19" spans="1:12" x14ac:dyDescent="0.2">
      <c r="A19" s="5" t="s">
        <v>42</v>
      </c>
      <c r="B19" s="5"/>
      <c r="C19" s="5"/>
      <c r="D19" s="7">
        <f>[1]INGRESOS!K27</f>
        <v>3387277.1700000004</v>
      </c>
      <c r="E19" s="5"/>
      <c r="F19" s="7"/>
      <c r="G19" s="5" t="s">
        <v>41</v>
      </c>
      <c r="H19" s="5"/>
      <c r="I19" s="5"/>
      <c r="J19" s="5"/>
      <c r="K19" s="9">
        <f>+'[1]ord pago'!I1342</f>
        <v>33080048.609999992</v>
      </c>
    </row>
    <row r="20" spans="1:12" x14ac:dyDescent="0.2">
      <c r="A20" s="5" t="s">
        <v>40</v>
      </c>
      <c r="B20" s="5"/>
      <c r="C20" s="5"/>
      <c r="D20" s="7">
        <f>[1]INGRESOS!K28</f>
        <v>219879.49</v>
      </c>
      <c r="E20" s="5"/>
      <c r="F20" s="7"/>
      <c r="G20" s="5" t="s">
        <v>39</v>
      </c>
      <c r="H20" s="5"/>
      <c r="I20" s="5"/>
      <c r="J20" s="5"/>
      <c r="K20" s="9">
        <f>+'[1]ord pago'!I1341</f>
        <v>0</v>
      </c>
    </row>
    <row r="21" spans="1:12" x14ac:dyDescent="0.2">
      <c r="A21" s="5" t="s">
        <v>38</v>
      </c>
      <c r="B21" s="5"/>
      <c r="C21" s="5"/>
      <c r="D21" s="7">
        <f>[1]INGRESOS!K29</f>
        <v>916950</v>
      </c>
      <c r="E21" s="5"/>
      <c r="F21" s="7"/>
      <c r="G21" s="5" t="s">
        <v>37</v>
      </c>
      <c r="H21" s="5"/>
      <c r="I21" s="5"/>
      <c r="J21" s="5"/>
      <c r="K21" s="8">
        <f>+K16+K19+K20</f>
        <v>474450427.89999998</v>
      </c>
    </row>
    <row r="22" spans="1:12" x14ac:dyDescent="0.2">
      <c r="A22" s="5" t="s">
        <v>36</v>
      </c>
      <c r="B22" s="5"/>
      <c r="C22" s="5"/>
      <c r="D22" s="7">
        <f>[1]INGRESOS!K30</f>
        <v>579020</v>
      </c>
      <c r="E22" s="5"/>
      <c r="F22" s="7"/>
      <c r="G22" s="5"/>
      <c r="H22" s="5"/>
      <c r="I22" s="5"/>
      <c r="J22" s="5"/>
      <c r="K22" s="9"/>
    </row>
    <row r="23" spans="1:12" x14ac:dyDescent="0.2">
      <c r="A23" s="5" t="s">
        <v>35</v>
      </c>
      <c r="B23" s="5"/>
      <c r="C23" s="5"/>
      <c r="D23" s="7">
        <f>[1]INGRESOS!K31</f>
        <v>0</v>
      </c>
      <c r="E23" s="5"/>
      <c r="F23" s="5"/>
      <c r="G23" s="14" t="s">
        <v>34</v>
      </c>
      <c r="H23" s="13" t="s">
        <v>33</v>
      </c>
      <c r="I23" s="13">
        <f>D2</f>
        <v>46173</v>
      </c>
      <c r="J23" s="5"/>
      <c r="K23" s="5"/>
    </row>
    <row r="24" spans="1:12" x14ac:dyDescent="0.2">
      <c r="A24" s="5" t="s">
        <v>32</v>
      </c>
      <c r="B24" s="5"/>
      <c r="C24" s="5"/>
      <c r="D24" s="7">
        <f>[1]INGRESOS!K32</f>
        <v>1063495.27</v>
      </c>
      <c r="E24" s="5"/>
      <c r="F24" s="7"/>
      <c r="G24" s="5" t="s">
        <v>31</v>
      </c>
      <c r="H24" s="5"/>
      <c r="I24" s="9">
        <v>525067.99</v>
      </c>
      <c r="J24" s="5"/>
      <c r="K24" s="9"/>
      <c r="L24" s="4"/>
    </row>
    <row r="25" spans="1:12" x14ac:dyDescent="0.2">
      <c r="A25" s="5" t="s">
        <v>30</v>
      </c>
      <c r="B25" s="5"/>
      <c r="C25" s="5"/>
      <c r="D25" s="7">
        <f>[1]INGRESOS!K33</f>
        <v>1607166.96</v>
      </c>
      <c r="E25" s="5"/>
      <c r="F25" s="7"/>
      <c r="G25" s="5" t="s">
        <v>29</v>
      </c>
      <c r="H25" s="5"/>
      <c r="I25" s="9">
        <v>500000</v>
      </c>
      <c r="J25" s="5"/>
      <c r="K25" s="9"/>
    </row>
    <row r="26" spans="1:12" x14ac:dyDescent="0.2">
      <c r="A26" s="5" t="s">
        <v>28</v>
      </c>
      <c r="B26" s="5"/>
      <c r="C26" s="5"/>
      <c r="D26" s="7">
        <f>[1]INGRESOS!K34</f>
        <v>542632.06000000006</v>
      </c>
      <c r="E26" s="5"/>
      <c r="F26" s="7"/>
      <c r="G26" s="5" t="s">
        <v>27</v>
      </c>
      <c r="H26" s="5"/>
      <c r="I26" s="9">
        <v>50000</v>
      </c>
      <c r="J26" s="5"/>
      <c r="K26" s="9"/>
    </row>
    <row r="27" spans="1:12" x14ac:dyDescent="0.2">
      <c r="A27" s="5" t="s">
        <v>26</v>
      </c>
      <c r="B27" s="5"/>
      <c r="C27" s="5"/>
      <c r="D27" s="7">
        <f>[1]INGRESOS!K35</f>
        <v>4870595.5</v>
      </c>
      <c r="E27" s="5"/>
      <c r="F27" s="7"/>
      <c r="G27" s="5" t="s">
        <v>25</v>
      </c>
      <c r="H27" s="5"/>
      <c r="I27" s="9">
        <v>255317875.01492923</v>
      </c>
      <c r="J27" s="9"/>
      <c r="K27" s="9"/>
      <c r="L27" s="4"/>
    </row>
    <row r="28" spans="1:12" x14ac:dyDescent="0.2">
      <c r="A28" s="5" t="s">
        <v>24</v>
      </c>
      <c r="B28" s="5"/>
      <c r="C28" s="5"/>
      <c r="D28" s="7">
        <v>0</v>
      </c>
      <c r="E28" s="5"/>
      <c r="F28" s="5"/>
      <c r="G28" s="5" t="s">
        <v>23</v>
      </c>
      <c r="H28" s="5"/>
      <c r="I28" s="9">
        <v>547395.01</v>
      </c>
      <c r="J28" s="9"/>
      <c r="K28" s="5"/>
      <c r="L28" s="4"/>
    </row>
    <row r="29" spans="1:12" x14ac:dyDescent="0.2">
      <c r="A29" s="5" t="s">
        <v>22</v>
      </c>
      <c r="B29" s="5"/>
      <c r="C29" s="5"/>
      <c r="D29" s="7">
        <f>[1]INGRESOS!K39</f>
        <v>10904782.51</v>
      </c>
      <c r="E29" s="5"/>
      <c r="F29" s="5"/>
      <c r="G29" s="5" t="s">
        <v>21</v>
      </c>
      <c r="H29" s="5"/>
      <c r="I29" s="9">
        <v>879843.24</v>
      </c>
      <c r="J29" s="9"/>
      <c r="K29" s="5"/>
      <c r="L29" s="4"/>
    </row>
    <row r="30" spans="1:12" x14ac:dyDescent="0.2">
      <c r="A30" s="5" t="s">
        <v>20</v>
      </c>
      <c r="B30" s="5"/>
      <c r="C30" s="5"/>
      <c r="D30" s="7">
        <f>[1]INGRESOS!K40</f>
        <v>16348234.93</v>
      </c>
      <c r="E30" s="5"/>
      <c r="F30" s="5"/>
      <c r="G30" s="5" t="s">
        <v>19</v>
      </c>
      <c r="H30" s="5"/>
      <c r="I30" s="9">
        <v>1513645.01</v>
      </c>
      <c r="J30" s="9"/>
      <c r="K30" s="5"/>
      <c r="L30" s="4"/>
    </row>
    <row r="31" spans="1:12" x14ac:dyDescent="0.2">
      <c r="A31" s="5" t="s">
        <v>18</v>
      </c>
      <c r="B31" s="5"/>
      <c r="C31" s="5"/>
      <c r="D31" s="7">
        <f>[1]INGRESOS!K41</f>
        <v>1341400</v>
      </c>
      <c r="E31" s="5"/>
      <c r="F31" s="5"/>
      <c r="G31" s="5" t="s">
        <v>17</v>
      </c>
      <c r="H31" s="5"/>
      <c r="I31" s="4">
        <v>7425.95</v>
      </c>
      <c r="J31" s="9"/>
      <c r="K31" s="5"/>
      <c r="L31" s="4"/>
    </row>
    <row r="32" spans="1:12" x14ac:dyDescent="0.2">
      <c r="A32" s="5" t="s">
        <v>16</v>
      </c>
      <c r="B32" s="5"/>
      <c r="C32" s="5"/>
      <c r="D32" s="7">
        <f>[1]INGRESOS!K42</f>
        <v>11356164.380000001</v>
      </c>
      <c r="E32" s="5"/>
      <c r="F32" s="5"/>
      <c r="G32" s="5" t="s">
        <v>15</v>
      </c>
      <c r="H32" s="5"/>
      <c r="I32" s="9">
        <v>5254.67</v>
      </c>
      <c r="J32" s="9"/>
      <c r="K32" s="9"/>
      <c r="L32" s="4"/>
    </row>
    <row r="33" spans="1:11" x14ac:dyDescent="0.2">
      <c r="A33" s="5" t="s">
        <v>14</v>
      </c>
      <c r="B33" s="5"/>
      <c r="C33" s="5"/>
      <c r="D33" s="9">
        <v>0</v>
      </c>
      <c r="E33" s="5"/>
      <c r="F33" s="5"/>
      <c r="G33" s="5" t="s">
        <v>13</v>
      </c>
      <c r="H33" s="5"/>
      <c r="I33" s="9">
        <v>2158.2199999999998</v>
      </c>
      <c r="J33" s="9"/>
      <c r="K33" s="9"/>
    </row>
    <row r="34" spans="1:11" x14ac:dyDescent="0.2">
      <c r="A34" s="5" t="s">
        <v>12</v>
      </c>
      <c r="B34" s="5"/>
      <c r="C34" s="5"/>
      <c r="D34" s="7">
        <f>[1]INGRESOS!K53</f>
        <v>4450000</v>
      </c>
      <c r="E34" s="5"/>
      <c r="F34" s="7"/>
      <c r="G34" s="5" t="s">
        <v>11</v>
      </c>
      <c r="H34" s="5"/>
      <c r="I34" s="9">
        <f>750000000-125000000</f>
        <v>625000000</v>
      </c>
      <c r="J34" s="5"/>
      <c r="K34" s="5"/>
    </row>
    <row r="35" spans="1:11" x14ac:dyDescent="0.2">
      <c r="A35" s="5" t="s">
        <v>10</v>
      </c>
      <c r="B35" s="5"/>
      <c r="C35" s="5"/>
      <c r="D35" s="7">
        <f>[1]INGRESOS!K50</f>
        <v>76017394.039999992</v>
      </c>
      <c r="E35" s="5"/>
      <c r="F35" s="5"/>
      <c r="G35" s="5" t="s">
        <v>9</v>
      </c>
      <c r="H35" s="5"/>
      <c r="I35" s="9">
        <v>120000000</v>
      </c>
      <c r="J35" s="12"/>
      <c r="K35" s="11"/>
    </row>
    <row r="36" spans="1:11" x14ac:dyDescent="0.2">
      <c r="A36" s="5" t="s">
        <v>8</v>
      </c>
      <c r="B36" s="5"/>
      <c r="C36" s="5"/>
      <c r="D36" s="7">
        <f>[1]INGRESOS!K59</f>
        <v>245279654.34999996</v>
      </c>
      <c r="E36" s="5"/>
      <c r="F36" s="5"/>
      <c r="G36" s="5" t="s">
        <v>7</v>
      </c>
      <c r="H36" s="5"/>
      <c r="I36" s="8">
        <f>SUM(I24:I35)</f>
        <v>1004348665.1049292</v>
      </c>
      <c r="J36" s="10"/>
      <c r="K36" s="8">
        <f>I36</f>
        <v>1004348665.1049292</v>
      </c>
    </row>
    <row r="37" spans="1:11" x14ac:dyDescent="0.2">
      <c r="A37" s="5" t="s">
        <v>6</v>
      </c>
      <c r="B37" s="5"/>
      <c r="C37" s="5"/>
      <c r="D37" s="7">
        <f>[1]INGRESOS!K63</f>
        <v>0</v>
      </c>
      <c r="E37" s="5"/>
      <c r="F37" s="5"/>
      <c r="G37" s="5"/>
      <c r="H37" s="5"/>
      <c r="I37" s="5"/>
      <c r="J37" s="5"/>
      <c r="K37" s="5"/>
    </row>
    <row r="38" spans="1:11" x14ac:dyDescent="0.2">
      <c r="A38" s="5" t="s">
        <v>5</v>
      </c>
      <c r="B38" s="5"/>
      <c r="C38" s="5"/>
      <c r="D38" s="7">
        <f>[1]INGRESOS!K69</f>
        <v>0</v>
      </c>
      <c r="E38" s="9"/>
      <c r="F38" s="5"/>
      <c r="G38" s="5"/>
      <c r="H38" s="5"/>
      <c r="I38" s="5"/>
      <c r="J38" s="5"/>
      <c r="K38" s="5"/>
    </row>
    <row r="39" spans="1:11" x14ac:dyDescent="0.2">
      <c r="A39" s="5" t="s">
        <v>4</v>
      </c>
      <c r="B39" s="5"/>
      <c r="C39" s="5"/>
      <c r="D39" s="7">
        <f>[1]INGRESOS!K70</f>
        <v>44696.520000000004</v>
      </c>
      <c r="E39" s="9"/>
      <c r="F39" s="5"/>
      <c r="G39" s="5"/>
      <c r="H39" s="5"/>
      <c r="I39" s="5"/>
      <c r="J39" s="5"/>
      <c r="K39" s="5"/>
    </row>
    <row r="40" spans="1:11" x14ac:dyDescent="0.2">
      <c r="A40" s="5" t="s">
        <v>3</v>
      </c>
      <c r="B40" s="5"/>
      <c r="C40" s="5"/>
      <c r="D40" s="8">
        <f>SUM(D8:D39)</f>
        <v>402216979.1099999</v>
      </c>
      <c r="E40" s="8">
        <f>D40</f>
        <v>402216979.1099999</v>
      </c>
      <c r="F40" s="5"/>
      <c r="G40" s="5"/>
      <c r="H40" s="5"/>
      <c r="I40" s="5"/>
      <c r="J40" s="5"/>
      <c r="K40" s="5"/>
    </row>
    <row r="41" spans="1:11" ht="9.75" customHeight="1" x14ac:dyDescent="0.2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</row>
    <row r="42" spans="1:11" x14ac:dyDescent="0.2">
      <c r="A42" s="5" t="s">
        <v>2</v>
      </c>
      <c r="B42" s="5"/>
      <c r="C42" s="5"/>
      <c r="D42" s="5"/>
      <c r="E42" s="7">
        <f>[1]INGRESOS!K99</f>
        <v>37216494.329999998</v>
      </c>
      <c r="F42" s="5"/>
      <c r="G42" s="5"/>
      <c r="H42" s="5"/>
      <c r="I42" s="5"/>
      <c r="J42" s="5"/>
      <c r="K42" s="5"/>
    </row>
    <row r="43" spans="1:11" ht="9.7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</row>
    <row r="44" spans="1:11" x14ac:dyDescent="0.2">
      <c r="A44" s="5" t="s">
        <v>1</v>
      </c>
      <c r="B44" s="5"/>
      <c r="C44" s="5"/>
      <c r="D44" s="5"/>
      <c r="E44" s="6">
        <f>E4+E40+E42</f>
        <v>1478799093.0029287</v>
      </c>
      <c r="F44" s="5"/>
      <c r="G44" s="5" t="s">
        <v>0</v>
      </c>
      <c r="H44" s="5"/>
      <c r="I44" s="5"/>
      <c r="J44" s="5"/>
      <c r="K44" s="6">
        <f>K21+K36</f>
        <v>1478799093.0049291</v>
      </c>
    </row>
    <row r="45" spans="1:11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</row>
    <row r="46" spans="1:11" x14ac:dyDescent="0.2">
      <c r="G46" s="2">
        <f>E44-K44</f>
        <v>-2.0003318786621094E-3</v>
      </c>
    </row>
    <row r="48" spans="1:11" x14ac:dyDescent="0.2">
      <c r="E48" s="4"/>
      <c r="I48" s="2"/>
    </row>
    <row r="49" spans="4:12" x14ac:dyDescent="0.2">
      <c r="D49" s="4"/>
      <c r="G49" s="2"/>
      <c r="I49" s="2"/>
      <c r="K49" s="2"/>
    </row>
    <row r="50" spans="4:12" x14ac:dyDescent="0.2">
      <c r="I50" s="2"/>
      <c r="K50" s="2"/>
    </row>
    <row r="51" spans="4:12" x14ac:dyDescent="0.2">
      <c r="G51" s="2"/>
      <c r="I51" s="2"/>
      <c r="K51" s="2"/>
    </row>
    <row r="52" spans="4:12" x14ac:dyDescent="0.2">
      <c r="I52" s="2"/>
      <c r="K52" s="2"/>
    </row>
    <row r="53" spans="4:12" x14ac:dyDescent="0.2">
      <c r="I53" s="2"/>
      <c r="K53" s="2"/>
    </row>
    <row r="54" spans="4:12" x14ac:dyDescent="0.2">
      <c r="I54" s="2"/>
      <c r="K54" s="2"/>
    </row>
    <row r="55" spans="4:12" x14ac:dyDescent="0.2">
      <c r="I55" s="2"/>
      <c r="K55" s="2"/>
      <c r="L55" s="3"/>
    </row>
    <row r="56" spans="4:12" x14ac:dyDescent="0.2">
      <c r="I56" s="2"/>
      <c r="K56" s="2"/>
      <c r="L56" s="3"/>
    </row>
    <row r="57" spans="4:12" x14ac:dyDescent="0.2">
      <c r="I57" s="2"/>
      <c r="K57" s="2"/>
    </row>
    <row r="58" spans="4:12" x14ac:dyDescent="0.2">
      <c r="K58" s="2"/>
    </row>
    <row r="59" spans="4:12" x14ac:dyDescent="0.2">
      <c r="K59" s="2"/>
    </row>
    <row r="60" spans="4:12" x14ac:dyDescent="0.2">
      <c r="K60" s="2"/>
    </row>
    <row r="61" spans="4:12" x14ac:dyDescent="0.2">
      <c r="K61" s="2"/>
    </row>
    <row r="62" spans="4:12" x14ac:dyDescent="0.2">
      <c r="K62" s="2"/>
    </row>
    <row r="63" spans="4:12" x14ac:dyDescent="0.2">
      <c r="K63" s="2"/>
    </row>
    <row r="64" spans="4:12" x14ac:dyDescent="0.2">
      <c r="K64" s="2"/>
    </row>
    <row r="65" spans="11:11" x14ac:dyDescent="0.2">
      <c r="K65" s="2"/>
    </row>
    <row r="66" spans="11:11" x14ac:dyDescent="0.2">
      <c r="K66" s="2"/>
    </row>
    <row r="67" spans="11:11" x14ac:dyDescent="0.2">
      <c r="K67" s="2"/>
    </row>
  </sheetData>
  <pageMargins left="0.39370078740157483" right="0" top="0.19685039370078741" bottom="0" header="0" footer="0"/>
  <pageSetup paperSize="9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 HCD mayo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Emiliano Daian Hereñu</dc:creator>
  <cp:lastModifiedBy>Emiliano Daian Hereñu</cp:lastModifiedBy>
  <dcterms:created xsi:type="dcterms:W3CDTF">2026-06-23T19:48:59Z</dcterms:created>
  <dcterms:modified xsi:type="dcterms:W3CDTF">2026-06-23T19:50:27Z</dcterms:modified>
</cp:coreProperties>
</file>